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32" windowWidth="8412" windowHeight="4716"/>
  </bookViews>
  <sheets>
    <sheet name="Model" sheetId="1" r:id="rId1"/>
  </sheets>
  <definedNames>
    <definedName name="Amount_available">Model!$B$23:$P$23</definedName>
    <definedName name="Amount_required">Model!$B$25:$P$25</definedName>
    <definedName name="Bonds_purchased">Model!$B$12:$B$14</definedName>
    <definedName name="Money_allocated">Model!$B$16</definedName>
    <definedName name="solver_adj" localSheetId="0" hidden="1">Model!$B$12:$B$14,Model!$B$16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Model!$B$23:$P$23</definedName>
    <definedName name="solver_lhs2" localSheetId="0" hidden="1">Model!$B$12:$B$14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Model!$B$16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4</definedName>
    <definedName name="solver_reo" localSheetId="0" hidden="1">2</definedName>
    <definedName name="solver_rep" localSheetId="0" hidden="1">2</definedName>
    <definedName name="solver_rhs1" localSheetId="0" hidden="1">Amount_required</definedName>
    <definedName name="solver_rhs2" localSheetId="0" hidden="1">integer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B20" i="1" l="1"/>
  <c r="B21" i="1"/>
  <c r="B23" i="1" s="1"/>
  <c r="B27" i="1" s="1"/>
  <c r="C20" i="1" s="1"/>
  <c r="C23" i="1" s="1"/>
  <c r="C27" i="1" s="1"/>
  <c r="D20" i="1" s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D23" i="1" l="1"/>
  <c r="D27" i="1" s="1"/>
  <c r="E20" i="1" s="1"/>
  <c r="E23" i="1" s="1"/>
  <c r="E27" i="1" s="1"/>
  <c r="F20" i="1" s="1"/>
  <c r="F23" i="1" s="1"/>
  <c r="F27" i="1" s="1"/>
  <c r="G20" i="1" s="1"/>
  <c r="G23" i="1" s="1"/>
  <c r="G27" i="1" s="1"/>
  <c r="H20" i="1" s="1"/>
  <c r="H23" i="1" s="1"/>
  <c r="H27" i="1" s="1"/>
  <c r="I20" i="1" s="1"/>
  <c r="I23" i="1" s="1"/>
  <c r="I27" i="1" s="1"/>
  <c r="J20" i="1" s="1"/>
  <c r="J23" i="1" s="1"/>
  <c r="J27" i="1" s="1"/>
  <c r="K20" i="1" s="1"/>
  <c r="K23" i="1" s="1"/>
  <c r="K27" i="1" s="1"/>
  <c r="L20" i="1" s="1"/>
  <c r="L23" i="1" s="1"/>
  <c r="L27" i="1" s="1"/>
  <c r="M20" i="1" s="1"/>
  <c r="M23" i="1" s="1"/>
  <c r="M27" i="1" s="1"/>
  <c r="N20" i="1" s="1"/>
  <c r="N23" i="1" s="1"/>
  <c r="N27" i="1" s="1"/>
  <c r="O20" i="1" s="1"/>
  <c r="O23" i="1" s="1"/>
  <c r="O27" i="1" s="1"/>
  <c r="P20" i="1" s="1"/>
  <c r="P23" i="1" s="1"/>
  <c r="P27" i="1" s="1"/>
</calcChain>
</file>

<file path=xl/sharedStrings.xml><?xml version="1.0" encoding="utf-8"?>
<sst xmlns="http://schemas.openxmlformats.org/spreadsheetml/2006/main" count="36" uniqueCount="18">
  <si>
    <t>Bond 1</t>
  </si>
  <si>
    <t>Bond 2</t>
  </si>
  <si>
    <t>Bond 3</t>
  </si>
  <si>
    <t>Interest rate</t>
  </si>
  <si>
    <t>Constraints to meet payments</t>
  </si>
  <si>
    <t>&gt;=</t>
  </si>
  <si>
    <t>Pension fund management</t>
  </si>
  <si>
    <t>Amount required</t>
  </si>
  <si>
    <t>Money allocated</t>
  </si>
  <si>
    <t>Year</t>
  </si>
  <si>
    <t>Objective to minimize, also a changing cell</t>
  </si>
  <si>
    <t>Beginning cash</t>
  </si>
  <si>
    <t>Amount spent on bonds</t>
  </si>
  <si>
    <t>Amount received from bonds</t>
  </si>
  <si>
    <t>Cash available for pension</t>
  </si>
  <si>
    <t>Cash left over</t>
  </si>
  <si>
    <t>Costs (now) and income (in other years) from bonds</t>
  </si>
  <si>
    <t>Number of bonds (allowing fractional values) to purchase 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</si>
</sst>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5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5" fontId="3" fillId="2" borderId="0" xfId="0" applyNumberFormat="1" applyFont="1" applyFill="1" applyBorder="1"/>
    <xf numFmtId="9" fontId="3" fillId="2" borderId="0" xfId="0" applyNumberFormat="1" applyFont="1" applyFill="1" applyBorder="1"/>
    <xf numFmtId="2" fontId="3" fillId="3" borderId="0" xfId="0" applyNumberFormat="1" applyFont="1" applyFill="1" applyBorder="1"/>
    <xf numFmtId="5" fontId="3" fillId="3" borderId="0" xfId="0" applyNumberFormat="1" applyFont="1" applyFill="1" applyBorder="1"/>
    <xf numFmtId="5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15</xdr:row>
      <xdr:rowOff>104775</xdr:rowOff>
    </xdr:from>
    <xdr:to>
      <xdr:col>2</xdr:col>
      <xdr:colOff>504825</xdr:colOff>
      <xdr:row>15</xdr:row>
      <xdr:rowOff>104775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>
          <a:off x="2314575" y="261937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146051</xdr:colOff>
      <xdr:row>9</xdr:row>
      <xdr:rowOff>17780</xdr:rowOff>
    </xdr:from>
    <xdr:to>
      <xdr:col>10</xdr:col>
      <xdr:colOff>495300</xdr:colOff>
      <xdr:row>12</xdr:row>
      <xdr:rowOff>144780</xdr:rowOff>
    </xdr:to>
    <xdr:sp macro="" textlink="">
      <xdr:nvSpPr>
        <xdr:cNvPr id="4" name="TextBox 3"/>
        <xdr:cNvSpPr txBox="1"/>
      </xdr:nvSpPr>
      <xdr:spPr>
        <a:xfrm>
          <a:off x="4939031" y="1663700"/>
          <a:ext cx="2848609" cy="6756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Rows 20-23 and 27 incorporate all of the logic. The optimal solution (and Solver setup) are the same as before.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27"/>
  <sheetViews>
    <sheetView tabSelected="1" workbookViewId="0"/>
  </sheetViews>
  <sheetFormatPr defaultColWidth="9.109375" defaultRowHeight="14.4" x14ac:dyDescent="0.3"/>
  <cols>
    <col min="1" max="1" width="24.33203125" style="2" customWidth="1"/>
    <col min="2" max="16384" width="9.109375" style="2"/>
  </cols>
  <sheetData>
    <row r="1" spans="1:16" x14ac:dyDescent="0.3">
      <c r="A1" s="1" t="s">
        <v>6</v>
      </c>
    </row>
    <row r="3" spans="1:16" x14ac:dyDescent="0.3">
      <c r="A3" s="1" t="s">
        <v>16</v>
      </c>
    </row>
    <row r="4" spans="1:16" x14ac:dyDescent="0.3">
      <c r="A4" s="2" t="s">
        <v>9</v>
      </c>
      <c r="B4" s="9">
        <v>1</v>
      </c>
      <c r="C4" s="9">
        <v>2</v>
      </c>
      <c r="D4" s="9">
        <v>3</v>
      </c>
      <c r="E4" s="9">
        <v>4</v>
      </c>
      <c r="F4" s="9">
        <v>5</v>
      </c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</row>
    <row r="5" spans="1:16" x14ac:dyDescent="0.3">
      <c r="A5" s="2" t="s">
        <v>0</v>
      </c>
      <c r="B5" s="3">
        <v>980</v>
      </c>
      <c r="C5" s="3">
        <v>60</v>
      </c>
      <c r="D5" s="3">
        <v>60</v>
      </c>
      <c r="E5" s="3">
        <v>60</v>
      </c>
      <c r="F5" s="3">
        <v>60</v>
      </c>
      <c r="G5" s="3">
        <v>1060</v>
      </c>
      <c r="H5" s="3"/>
      <c r="I5" s="3"/>
      <c r="J5" s="3"/>
      <c r="K5" s="3"/>
      <c r="L5" s="3"/>
      <c r="M5" s="3"/>
      <c r="N5" s="3"/>
      <c r="O5" s="3"/>
      <c r="P5" s="3"/>
    </row>
    <row r="6" spans="1:16" x14ac:dyDescent="0.3">
      <c r="A6" s="2" t="s">
        <v>1</v>
      </c>
      <c r="B6" s="3">
        <v>970</v>
      </c>
      <c r="C6" s="3">
        <v>65</v>
      </c>
      <c r="D6" s="3">
        <v>65</v>
      </c>
      <c r="E6" s="3">
        <v>65</v>
      </c>
      <c r="F6" s="3">
        <v>65</v>
      </c>
      <c r="G6" s="3">
        <v>65</v>
      </c>
      <c r="H6" s="3">
        <v>65</v>
      </c>
      <c r="I6" s="3">
        <v>65</v>
      </c>
      <c r="J6" s="3">
        <v>65</v>
      </c>
      <c r="K6" s="3">
        <v>65</v>
      </c>
      <c r="L6" s="3">
        <v>65</v>
      </c>
      <c r="M6" s="3">
        <v>1065</v>
      </c>
      <c r="N6" s="3"/>
      <c r="O6" s="3"/>
      <c r="P6" s="3"/>
    </row>
    <row r="7" spans="1:16" x14ac:dyDescent="0.3">
      <c r="A7" s="2" t="s">
        <v>2</v>
      </c>
      <c r="B7" s="3">
        <v>1050</v>
      </c>
      <c r="C7" s="3">
        <v>75</v>
      </c>
      <c r="D7" s="3">
        <v>75</v>
      </c>
      <c r="E7" s="3">
        <v>75</v>
      </c>
      <c r="F7" s="3">
        <v>75</v>
      </c>
      <c r="G7" s="3">
        <v>75</v>
      </c>
      <c r="H7" s="3">
        <v>75</v>
      </c>
      <c r="I7" s="3">
        <v>75</v>
      </c>
      <c r="J7" s="3">
        <v>75</v>
      </c>
      <c r="K7" s="3">
        <v>75</v>
      </c>
      <c r="L7" s="3">
        <v>75</v>
      </c>
      <c r="M7" s="3">
        <v>75</v>
      </c>
      <c r="N7" s="3">
        <v>75</v>
      </c>
      <c r="O7" s="3">
        <v>75</v>
      </c>
      <c r="P7" s="3">
        <v>1075</v>
      </c>
    </row>
    <row r="9" spans="1:16" x14ac:dyDescent="0.3">
      <c r="A9" s="2" t="s">
        <v>3</v>
      </c>
      <c r="B9" s="4">
        <v>3.9999999105930328E-2</v>
      </c>
    </row>
    <row r="11" spans="1:16" x14ac:dyDescent="0.3">
      <c r="A11" s="1" t="s">
        <v>17</v>
      </c>
    </row>
    <row r="12" spans="1:16" x14ac:dyDescent="0.3">
      <c r="A12" s="2" t="s">
        <v>0</v>
      </c>
      <c r="B12" s="5">
        <v>73.694798251170681</v>
      </c>
    </row>
    <row r="13" spans="1:16" x14ac:dyDescent="0.3">
      <c r="A13" s="2" t="s">
        <v>1</v>
      </c>
      <c r="B13" s="5">
        <v>77.208372080923169</v>
      </c>
    </row>
    <row r="14" spans="1:16" x14ac:dyDescent="0.3">
      <c r="A14" s="2" t="s">
        <v>2</v>
      </c>
      <c r="B14" s="5">
        <v>28.837209302325583</v>
      </c>
    </row>
    <row r="16" spans="1:16" x14ac:dyDescent="0.3">
      <c r="A16" s="2" t="s">
        <v>8</v>
      </c>
      <c r="B16" s="6">
        <v>197768.39698536292</v>
      </c>
      <c r="D16" s="1" t="s">
        <v>10</v>
      </c>
    </row>
    <row r="18" spans="1:16" x14ac:dyDescent="0.3">
      <c r="A18" s="1" t="s">
        <v>4</v>
      </c>
    </row>
    <row r="19" spans="1:16" x14ac:dyDescent="0.3">
      <c r="A19" s="2" t="s">
        <v>9</v>
      </c>
      <c r="B19" s="9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9">
        <v>9</v>
      </c>
      <c r="K19" s="9">
        <v>10</v>
      </c>
      <c r="L19" s="9">
        <v>11</v>
      </c>
      <c r="M19" s="9">
        <v>12</v>
      </c>
      <c r="N19" s="9">
        <v>13</v>
      </c>
      <c r="O19" s="9">
        <v>14</v>
      </c>
      <c r="P19" s="9">
        <v>15</v>
      </c>
    </row>
    <row r="20" spans="1:16" x14ac:dyDescent="0.3">
      <c r="A20" s="2" t="s">
        <v>11</v>
      </c>
      <c r="B20" s="7">
        <f>Money_allocated</f>
        <v>197768.39698536292</v>
      </c>
      <c r="C20" s="7">
        <f t="shared" ref="C20:P20" si="0">B27*(1+$B$9)</f>
        <v>9751.3561654263685</v>
      </c>
      <c r="D20" s="7">
        <f t="shared" si="0"/>
        <v>9728.5540928048104</v>
      </c>
      <c r="E20" s="7">
        <f t="shared" si="0"/>
        <v>7624.8399390869154</v>
      </c>
      <c r="F20" s="7">
        <f t="shared" si="0"/>
        <v>4396.977221995242</v>
      </c>
      <c r="G20" s="7">
        <f t="shared" si="0"/>
        <v>-9.4587448903069374E-11</v>
      </c>
      <c r="H20" s="7">
        <f t="shared" si="0"/>
        <v>69989.733810173318</v>
      </c>
      <c r="I20" s="7">
        <f t="shared" si="0"/>
        <v>59457.911389717141</v>
      </c>
      <c r="J20" s="7">
        <f t="shared" si="0"/>
        <v>47464.816082752965</v>
      </c>
      <c r="K20" s="7">
        <f t="shared" si="0"/>
        <v>33951.996975126953</v>
      </c>
      <c r="L20" s="7">
        <f t="shared" si="0"/>
        <v>17818.66511706544</v>
      </c>
      <c r="M20" s="7">
        <f t="shared" si="0"/>
        <v>-1.3998942437654267E-10</v>
      </c>
      <c r="N20" s="7">
        <f t="shared" si="0"/>
        <v>56565.295193783561</v>
      </c>
      <c r="O20" s="7">
        <f t="shared" si="0"/>
        <v>28837.20930232546</v>
      </c>
      <c r="P20" s="7">
        <f t="shared" si="0"/>
        <v>-1.2485543255205157E-10</v>
      </c>
    </row>
    <row r="21" spans="1:16" x14ac:dyDescent="0.3">
      <c r="A21" s="2" t="s">
        <v>12</v>
      </c>
      <c r="B21" s="7">
        <f>SUMPRODUCT(Bonds_purchased,B5:B7)</f>
        <v>177392.09297208462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3">
      <c r="A22" s="2" t="s">
        <v>13</v>
      </c>
      <c r="B22" s="7"/>
      <c r="C22" s="7">
        <f t="shared" ref="C22:P22" si="1">SUMPRODUCT($B$12:$B$14,C5:C7)</f>
        <v>11603.022778004666</v>
      </c>
      <c r="D22" s="7">
        <f t="shared" si="1"/>
        <v>11603.022778004666</v>
      </c>
      <c r="E22" s="7">
        <f t="shared" si="1"/>
        <v>11603.022778004666</v>
      </c>
      <c r="F22" s="7">
        <f t="shared" si="1"/>
        <v>11603.022778004666</v>
      </c>
      <c r="G22" s="7">
        <f t="shared" si="1"/>
        <v>85297.821029175335</v>
      </c>
      <c r="H22" s="7">
        <f t="shared" si="1"/>
        <v>7181.334882934425</v>
      </c>
      <c r="I22" s="7">
        <f t="shared" si="1"/>
        <v>7181.334882934425</v>
      </c>
      <c r="J22" s="7">
        <f t="shared" si="1"/>
        <v>7181.334882934425</v>
      </c>
      <c r="K22" s="7">
        <f t="shared" si="1"/>
        <v>7181.334882934425</v>
      </c>
      <c r="L22" s="7">
        <f t="shared" si="1"/>
        <v>7181.334882934425</v>
      </c>
      <c r="M22" s="7">
        <f t="shared" si="1"/>
        <v>84389.706963857592</v>
      </c>
      <c r="N22" s="7">
        <f t="shared" si="1"/>
        <v>2162.7906976744189</v>
      </c>
      <c r="O22" s="7">
        <f t="shared" si="1"/>
        <v>2162.7906976744189</v>
      </c>
      <c r="P22" s="7">
        <f t="shared" si="1"/>
        <v>31000</v>
      </c>
    </row>
    <row r="23" spans="1:16" x14ac:dyDescent="0.3">
      <c r="A23" s="2" t="s">
        <v>14</v>
      </c>
      <c r="B23" s="7">
        <f t="shared" ref="B23:P23" si="2">B20+B22-B21</f>
        <v>20376.304013278306</v>
      </c>
      <c r="C23" s="7">
        <f t="shared" si="2"/>
        <v>21354.378943431035</v>
      </c>
      <c r="D23" s="7">
        <f t="shared" si="2"/>
        <v>21331.576870809477</v>
      </c>
      <c r="E23" s="7">
        <f t="shared" si="2"/>
        <v>19227.862717091582</v>
      </c>
      <c r="F23" s="7">
        <f t="shared" si="2"/>
        <v>15999.999999999909</v>
      </c>
      <c r="G23" s="7">
        <f t="shared" si="2"/>
        <v>85297.821029175248</v>
      </c>
      <c r="H23" s="7">
        <f t="shared" si="2"/>
        <v>77171.068693107751</v>
      </c>
      <c r="I23" s="7">
        <f t="shared" si="2"/>
        <v>66639.246272651566</v>
      </c>
      <c r="J23" s="7">
        <f t="shared" si="2"/>
        <v>54646.15096568739</v>
      </c>
      <c r="K23" s="7">
        <f t="shared" si="2"/>
        <v>41133.331858061378</v>
      </c>
      <c r="L23" s="7">
        <f t="shared" si="2"/>
        <v>24999.999999999865</v>
      </c>
      <c r="M23" s="7">
        <f t="shared" si="2"/>
        <v>84389.706963857447</v>
      </c>
      <c r="N23" s="7">
        <f t="shared" si="2"/>
        <v>58728.08589145798</v>
      </c>
      <c r="O23" s="7">
        <f t="shared" si="2"/>
        <v>30999.99999999988</v>
      </c>
      <c r="P23" s="7">
        <f t="shared" si="2"/>
        <v>30999.999999999876</v>
      </c>
    </row>
    <row r="24" spans="1:16" x14ac:dyDescent="0.3">
      <c r="B24" s="8" t="s">
        <v>5</v>
      </c>
      <c r="C24" s="8" t="s">
        <v>5</v>
      </c>
      <c r="D24" s="8" t="s">
        <v>5</v>
      </c>
      <c r="E24" s="8" t="s">
        <v>5</v>
      </c>
      <c r="F24" s="8" t="s">
        <v>5</v>
      </c>
      <c r="G24" s="8" t="s">
        <v>5</v>
      </c>
      <c r="H24" s="8" t="s">
        <v>5</v>
      </c>
      <c r="I24" s="8" t="s">
        <v>5</v>
      </c>
      <c r="J24" s="8" t="s">
        <v>5</v>
      </c>
      <c r="K24" s="8" t="s">
        <v>5</v>
      </c>
      <c r="L24" s="8" t="s">
        <v>5</v>
      </c>
      <c r="M24" s="8" t="s">
        <v>5</v>
      </c>
      <c r="N24" s="8" t="s">
        <v>5</v>
      </c>
      <c r="O24" s="8" t="s">
        <v>5</v>
      </c>
      <c r="P24" s="8" t="s">
        <v>5</v>
      </c>
    </row>
    <row r="25" spans="1:16" x14ac:dyDescent="0.3">
      <c r="A25" s="2" t="s">
        <v>7</v>
      </c>
      <c r="B25" s="3">
        <v>11000</v>
      </c>
      <c r="C25" s="3">
        <v>12000</v>
      </c>
      <c r="D25" s="3">
        <v>14000</v>
      </c>
      <c r="E25" s="3">
        <v>15000</v>
      </c>
      <c r="F25" s="3">
        <v>16000</v>
      </c>
      <c r="G25" s="3">
        <v>18000</v>
      </c>
      <c r="H25" s="3">
        <v>20000</v>
      </c>
      <c r="I25" s="3">
        <v>21000</v>
      </c>
      <c r="J25" s="3">
        <v>22000</v>
      </c>
      <c r="K25" s="3">
        <v>24000</v>
      </c>
      <c r="L25" s="3">
        <v>25000</v>
      </c>
      <c r="M25" s="3">
        <v>30000</v>
      </c>
      <c r="N25" s="3">
        <v>31000</v>
      </c>
      <c r="O25" s="3">
        <v>31000</v>
      </c>
      <c r="P25" s="3">
        <v>31000</v>
      </c>
    </row>
    <row r="27" spans="1:16" x14ac:dyDescent="0.3">
      <c r="A27" s="2" t="s">
        <v>15</v>
      </c>
      <c r="B27" s="7">
        <f t="shared" ref="B27:P27" si="3">B23-B25</f>
        <v>9376.3040132783062</v>
      </c>
      <c r="C27" s="7">
        <f t="shared" si="3"/>
        <v>9354.3789434310347</v>
      </c>
      <c r="D27" s="7">
        <f t="shared" si="3"/>
        <v>7331.5768708094765</v>
      </c>
      <c r="E27" s="7">
        <f t="shared" si="3"/>
        <v>4227.8627170915825</v>
      </c>
      <c r="F27" s="7">
        <f t="shared" si="3"/>
        <v>-9.0949470177292824E-11</v>
      </c>
      <c r="G27" s="7">
        <f t="shared" si="3"/>
        <v>67297.821029175248</v>
      </c>
      <c r="H27" s="7">
        <f t="shared" si="3"/>
        <v>57171.068693107751</v>
      </c>
      <c r="I27" s="7">
        <f t="shared" si="3"/>
        <v>45639.246272651566</v>
      </c>
      <c r="J27" s="7">
        <f t="shared" si="3"/>
        <v>32646.15096568739</v>
      </c>
      <c r="K27" s="7">
        <f t="shared" si="3"/>
        <v>17133.331858061378</v>
      </c>
      <c r="L27" s="7">
        <f t="shared" si="3"/>
        <v>-1.3460521586239338E-10</v>
      </c>
      <c r="M27" s="7">
        <f t="shared" si="3"/>
        <v>54389.706963857447</v>
      </c>
      <c r="N27" s="7">
        <f t="shared" si="3"/>
        <v>27728.08589145798</v>
      </c>
      <c r="O27" s="7">
        <f t="shared" si="3"/>
        <v>-1.2005330063402653E-10</v>
      </c>
      <c r="P27" s="7">
        <f t="shared" si="3"/>
        <v>-1.2369127944111824E-10</v>
      </c>
    </row>
  </sheetData>
  <phoneticPr fontId="1" type="noConversion"/>
  <printOptions headings="1" gridLines="1" gridLinesSet="0"/>
  <pageMargins left="0.75" right="0.75" top="1" bottom="1" header="0.5" footer="0.5"/>
  <pageSetup scale="76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Amount_available</vt:lpstr>
      <vt:lpstr>Amount_required</vt:lpstr>
      <vt:lpstr>Bonds_purchased</vt:lpstr>
      <vt:lpstr>Money_allocated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IU School of Business</dc:creator>
  <cp:keywords/>
  <dc:description/>
  <cp:lastModifiedBy>Chris</cp:lastModifiedBy>
  <cp:lastPrinted>1996-02-22T00:26:41Z</cp:lastPrinted>
  <dcterms:created xsi:type="dcterms:W3CDTF">1999-12-10T18:36:05Z</dcterms:created>
  <dcterms:modified xsi:type="dcterms:W3CDTF">2014-03-09T21:43:41Z</dcterms:modified>
</cp:coreProperties>
</file>